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000" windowHeight="6996" firstSheet="0" activeTab="0"/>
  </bookViews>
  <sheets>
    <sheet name="Sheet1" sheetId="1" r:id="rId1"/>
    <sheet name="IAPW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P">'IAPWS'!$H$2</definedName>
    <definedName name="H_P_T_X">'Sheet1'!$S$14</definedName>
    <definedName name="P">'Sheet1'!$S$11</definedName>
    <definedName name="solver_adj" localSheetId="0" hidden="1">'Sheet1'!$S$13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'Sheet1'!$S$14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1600</definedName>
    <definedName name="T">'Sheet1'!$S$12</definedName>
    <definedName name="Target">'Sheet1'!$S$15</definedName>
    <definedName name="X">'Sheet1'!$S$13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<sst xmlns="http://schemas.openxmlformats.org/spreadsheetml/2006/main" count="45" uniqueCount="37">
  <si>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Sample water property calculation </t>
  </si>
  <si>
    <t>h</t>
  </si>
  <si>
    <t>for exercise 1, chapter 4, Thermalhydraulic Analysis</t>
  </si>
  <si>
    <t>==&gt;</t>
  </si>
  <si>
    <t>v</t>
  </si>
  <si>
    <t>rho</t>
  </si>
  <si>
    <t>P</t>
  </si>
  <si>
    <t>hf</t>
  </si>
  <si>
    <t>hg</t>
  </si>
  <si>
    <t>hfg</t>
  </si>
  <si>
    <t>vf</t>
  </si>
  <si>
    <t>vg</t>
  </si>
  <si>
    <t>vfg</t>
  </si>
  <si>
    <t>x</t>
  </si>
  <si>
    <t>rhof</t>
  </si>
  <si>
    <t>rhog</t>
  </si>
  <si>
    <t>rhofg</t>
  </si>
  <si>
    <t>void</t>
  </si>
  <si>
    <t>H(P,T,X)</t>
  </si>
  <si>
    <t>Mpa</t>
  </si>
  <si>
    <t>C</t>
  </si>
  <si>
    <t>fraction</t>
  </si>
  <si>
    <t>T</t>
  </si>
  <si>
    <t>X</t>
  </si>
  <si>
    <t>Example of finding what X gives H</t>
  </si>
  <si>
    <t>Target H</t>
  </si>
  <si>
    <t>P (Mpa)</t>
  </si>
  <si>
    <t>Bar</t>
  </si>
  <si>
    <t>densSatLiqPW(Bar)</t>
  </si>
  <si>
    <t>dP</t>
  </si>
  <si>
    <t>error</t>
  </si>
  <si>
    <t>%error</t>
  </si>
  <si>
    <t>Set the target H in the green cell</t>
  </si>
  <si>
    <t>Then click the button below</t>
  </si>
  <si>
    <t>at a given P at saturation using Goal Seek</t>
  </si>
  <si>
    <t>Comparison of H2OProp to IAPWS for density(P) at saturation</t>
  </si>
  <si>
    <t>1/VF(P)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</si>
</sst>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0.000E+00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8.45"/>
      <color indexed="8"/>
      <name val="Arial"/>
      <family val="2"/>
    </font>
    <font>
      <sz val="4.8"/>
      <color indexed="8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575"/>
          <c:w val="0.761"/>
          <c:h val="0.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Sheet1!$H$6:$H$15</c:f>
              <c:numCache/>
            </c:numRef>
          </c:val>
          <c:smooth val="0"/>
        </c:ser>
        <c:marker val="1"/>
        <c:axId val="21027263"/>
        <c:axId val="57703304"/>
      </c:lineChart>
      <c:lineChart>
        <c:grouping val="standard"/>
        <c:varyColors val="0"/>
        <c:ser>
          <c:idx val="0"/>
          <c:order val="1"/>
          <c:tx>
            <c:strRef>
              <c:f>Sheet1!$N$5</c:f>
              <c:strCache>
                <c:ptCount val="1"/>
                <c:pt idx="0">
                  <c:v>void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Sheet1!$N$6:$N$15</c:f>
              <c:numCache/>
            </c:numRef>
          </c:val>
          <c:smooth val="0"/>
        </c:ser>
        <c:marker val="1"/>
        <c:axId val="753993"/>
        <c:axId val="42977602"/>
      </c:lineChart>
      <c:catAx>
        <c:axId val="2102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Pressure, MPa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03304"/>
        <c:crosses val="autoZero"/>
        <c:auto val="0"/>
        <c:lblOffset val="100"/>
        <c:tickLblSkip val="1"/>
        <c:noMultiLvlLbl val="0"/>
      </c:catAx>
      <c:valAx>
        <c:axId val="5770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quality, x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27263"/>
        <c:crossesAt val="1"/>
        <c:crossBetween val="between"/>
        <c:dispUnits/>
      </c:valAx>
      <c:catAx>
        <c:axId val="753993"/>
        <c:scaling>
          <c:orientation val="minMax"/>
        </c:scaling>
        <c:axPos val="b"/>
        <c:delete val="1"/>
        <c:majorTickMark val="out"/>
        <c:minorTickMark val="none"/>
        <c:tickLblPos val="none"/>
        <c:crossAx val="42977602"/>
        <c:crosses val="autoZero"/>
        <c:auto val="0"/>
        <c:lblOffset val="100"/>
        <c:tickLblSkip val="1"/>
        <c:noMultiLvlLbl val="0"/>
      </c:catAx>
      <c:valAx>
        <c:axId val="42977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void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39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265"/>
          <c:w val="0.10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5"/>
          <c:y val="0.14025"/>
          <c:w val="0.649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density, kg/m3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Sheet1!$A$6:$A$15</c:f>
              <c:numCache/>
            </c:numRef>
          </c:xVal>
          <c:yVal>
            <c:numRef>
              <c:f>Sheet1!$J$6:$J$15</c:f>
              <c:numCache/>
            </c:numRef>
          </c:yVal>
          <c:smooth val="0"/>
        </c:ser>
        <c:axId val="33804211"/>
        <c:axId val="47791836"/>
      </c:scatterChart>
      <c:valAx>
        <c:axId val="3380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1836"/>
        <c:crosses val="autoZero"/>
        <c:crossBetween val="midCat"/>
        <c:dispUnits/>
      </c:valAx>
      <c:valAx>
        <c:axId val="4779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04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503"/>
          <c:w val="0.262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22275"/>
          <c:y val="0.0205"/>
          <c:w val="0.5785"/>
          <c:h val="0.775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Sheet1!$B$35:$G$35</c:f>
              <c:numCache/>
            </c:numRef>
          </c:cat>
          <c:val>
            <c:numRef>
              <c:f>Sheet1!$B$36:$G$36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Sheet1!$B$37:$G$37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Sheet1!$B$38:$G$38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Sheet1!$B$39:$G$39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Sheet1!$B$40:$G$40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Sheet1!$B$41:$G$41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Sheet1!$B$42:$G$42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Sheet1!$B$43:$G$43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Sheet1!$B$44:$G$44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Sheet1!$B$45:$G$45</c:f>
              <c:numCache/>
            </c:numRef>
          </c:val>
        </c:ser>
        <c:axId val="39780093"/>
        <c:axId val="52872790"/>
        <c:axId val="60959015"/>
      </c:surface3DChart>
      <c:catAx>
        <c:axId val="3978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6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872790"/>
        <c:crosses val="autoZero"/>
        <c:auto val="1"/>
        <c:lblOffset val="100"/>
        <c:tickLblSkip val="2"/>
        <c:noMultiLvlLbl val="0"/>
      </c:catAx>
      <c:valAx>
        <c:axId val="52872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density</a:t>
                </a:r>
              </a:p>
            </c:rich>
          </c:tx>
          <c:layout>
            <c:manualLayout>
              <c:xMode val="factor"/>
              <c:yMode val="factor"/>
              <c:x val="-0.067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0093"/>
        <c:crossesAt val="1"/>
        <c:crossBetween val="midCat"/>
        <c:dispUnits/>
      </c:valAx>
      <c:serAx>
        <c:axId val="6095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72790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1075"/>
          <c:w val="0.135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104775</xdr:rowOff>
    </xdr:from>
    <xdr:to>
      <xdr:col>9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7225" y="2533650"/>
        <a:ext cx="4733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15</xdr:row>
      <xdr:rowOff>66675</xdr:rowOff>
    </xdr:from>
    <xdr:to>
      <xdr:col>15</xdr:col>
      <xdr:colOff>504825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5800725" y="2495550"/>
        <a:ext cx="2828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32</xdr:row>
      <xdr:rowOff>104775</xdr:rowOff>
    </xdr:from>
    <xdr:to>
      <xdr:col>16</xdr:col>
      <xdr:colOff>381000</xdr:colOff>
      <xdr:row>48</xdr:row>
      <xdr:rowOff>95250</xdr:rowOff>
    </xdr:to>
    <xdr:graphicFrame>
      <xdr:nvGraphicFramePr>
        <xdr:cNvPr id="3" name="Chart 4"/>
        <xdr:cNvGraphicFramePr/>
      </xdr:nvGraphicFramePr>
      <xdr:xfrm>
        <a:off x="4248150" y="5286375"/>
        <a:ext cx="47910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18</xdr:row>
      <xdr:rowOff>47625</xdr:rowOff>
    </xdr:from>
    <xdr:to>
      <xdr:col>21</xdr:col>
      <xdr:colOff>85725</xdr:colOff>
      <xdr:row>23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77375" y="2962275"/>
          <a:ext cx="2181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 In the above, setting T=0 forces saturation based on P.  You can set P=0 and T= some value to force saturation at that 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5" style="0" customWidth="1"/>
    <col min="8" max="10" width="10" style="0" customWidth="1"/>
    <col min="17" max="17" width="13.66015625" style="0" customWidth="1"/>
  </cols>
  <sheetData>
    <row r="1" spans="1:7" ht="12.75">
      <c r="A1" t="s">
        <v>0</v>
      </c>
      <c r="G1" t="s">
        <v>1</v>
      </c>
    </row>
    <row r="2" spans="1:18" ht="12.75">
      <c r="A2" t="s">
        <v>2</v>
      </c>
      <c r="G2">
        <v>1400</v>
      </c>
      <c r="H2" s="1" t="s">
        <v>3</v>
      </c>
      <c r="I2" t="s">
        <v>4</v>
      </c>
      <c r="J2" s="1" t="s">
        <v>3</v>
      </c>
      <c r="K2" t="s">
        <v>5</v>
      </c>
      <c r="R2" s="7" t="s">
        <v>32</v>
      </c>
    </row>
    <row r="3" spans="1:18" ht="12.75">
      <c r="A3" s="2">
        <f ca="1">TODAY()</f>
        <v>41393</v>
      </c>
      <c r="R3" s="7" t="s">
        <v>33</v>
      </c>
    </row>
    <row r="5" spans="1:14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4</v>
      </c>
      <c r="J5" t="s">
        <v>5</v>
      </c>
      <c r="K5" t="s">
        <v>14</v>
      </c>
      <c r="L5" t="s">
        <v>15</v>
      </c>
      <c r="M5" t="s">
        <v>16</v>
      </c>
      <c r="N5" t="s">
        <v>17</v>
      </c>
    </row>
    <row r="6" spans="1:14" ht="12.75">
      <c r="A6">
        <v>1</v>
      </c>
      <c r="B6">
        <f>HF(+A6)</f>
        <v>763.0621</v>
      </c>
      <c r="C6">
        <f>HG(+A6)</f>
        <v>2777.691101517423</v>
      </c>
      <c r="D6">
        <f>+C6-B6</f>
        <v>2014.6290015174227</v>
      </c>
      <c r="E6">
        <f>VF(+A6)</f>
        <v>0.0011267607099999999</v>
      </c>
      <c r="F6">
        <f>VG(+A6)</f>
        <v>0.19462538117380904</v>
      </c>
      <c r="G6">
        <f>+F6-E6</f>
        <v>0.19349862046380903</v>
      </c>
      <c r="H6">
        <f aca="true" t="shared" si="0" ref="H6:H14">IF(+($G$2-B6)/D6&gt;=0,+($G$2-B6)/D6,0)</f>
        <v>0.31615642359970847</v>
      </c>
      <c r="I6">
        <f>+E6+H6*G6</f>
        <v>0.06230259252731522</v>
      </c>
      <c r="J6">
        <f>1/I6</f>
        <v>16.05069643870071</v>
      </c>
      <c r="K6">
        <f>1/E6</f>
        <v>887.4998845140776</v>
      </c>
      <c r="L6">
        <f>1/F6</f>
        <v>5.138076</v>
      </c>
      <c r="M6">
        <f>+K6-L6</f>
        <v>882.3618085140777</v>
      </c>
      <c r="N6">
        <f>-(J6-K6)/M6</f>
        <v>0.9876324877919661</v>
      </c>
    </row>
    <row r="7" spans="1:14" ht="12.75">
      <c r="A7">
        <v>2</v>
      </c>
      <c r="B7">
        <f aca="true" t="shared" si="1" ref="B7:B15">HF(+A7)</f>
        <v>908.5449508888292</v>
      </c>
      <c r="C7">
        <f aca="true" t="shared" si="2" ref="C7:C15">HG(+A7)</f>
        <v>2798.795580504014</v>
      </c>
      <c r="D7">
        <f aca="true" t="shared" si="3" ref="D7:D15">+C7-B7</f>
        <v>1890.250629615185</v>
      </c>
      <c r="E7">
        <f aca="true" t="shared" si="4" ref="E7:E15">VF(+A7)</f>
        <v>0.0011769933956143135</v>
      </c>
      <c r="F7">
        <f aca="true" t="shared" si="5" ref="F7:F15">VG(+A7)</f>
        <v>0.0996586373263644</v>
      </c>
      <c r="G7">
        <f aca="true" t="shared" si="6" ref="G7:G15">+F7-E7</f>
        <v>0.09848164393075008</v>
      </c>
      <c r="H7">
        <f t="shared" si="0"/>
        <v>0.25999464907530306</v>
      </c>
      <c r="I7">
        <f aca="true" t="shared" si="7" ref="I7:I15">+E7+H7*G7</f>
        <v>0.02678169384974863</v>
      </c>
      <c r="J7">
        <f aca="true" t="shared" si="8" ref="J7:J15">1/I7</f>
        <v>37.33893776884414</v>
      </c>
      <c r="K7">
        <f aca="true" t="shared" si="9" ref="K7:K15">1/E7</f>
        <v>849.6224394513832</v>
      </c>
      <c r="L7">
        <f aca="true" t="shared" si="10" ref="L7:L15">1/F7</f>
        <v>10.03425319498577</v>
      </c>
      <c r="M7">
        <f aca="true" t="shared" si="11" ref="M7:M15">+K7-L7</f>
        <v>839.5881862563974</v>
      </c>
      <c r="N7">
        <f aca="true" t="shared" si="12" ref="N7:N15">-(J7-K7)/M7</f>
        <v>0.9674784793059011</v>
      </c>
    </row>
    <row r="8" spans="1:14" ht="12.75">
      <c r="A8">
        <v>3</v>
      </c>
      <c r="B8">
        <f t="shared" si="1"/>
        <v>1008.5744263119149</v>
      </c>
      <c r="C8">
        <f t="shared" si="2"/>
        <v>2803.3476717397557</v>
      </c>
      <c r="D8">
        <f t="shared" si="3"/>
        <v>1794.7732454278407</v>
      </c>
      <c r="E8">
        <f t="shared" si="4"/>
        <v>0.0012169054343430332</v>
      </c>
      <c r="F8">
        <f t="shared" si="5"/>
        <v>0.06658771650376036</v>
      </c>
      <c r="G8">
        <f t="shared" si="6"/>
        <v>0.06537081106941732</v>
      </c>
      <c r="H8">
        <f t="shared" si="0"/>
        <v>0.21809193706516197</v>
      </c>
      <c r="I8">
        <f t="shared" si="7"/>
        <v>0.01547375224799299</v>
      </c>
      <c r="J8">
        <f t="shared" si="8"/>
        <v>64.62556618286972</v>
      </c>
      <c r="K8">
        <f t="shared" si="9"/>
        <v>821.7565406303463</v>
      </c>
      <c r="L8">
        <f t="shared" si="10"/>
        <v>15.017784848404101</v>
      </c>
      <c r="M8">
        <f t="shared" si="11"/>
        <v>806.7387557819422</v>
      </c>
      <c r="N8">
        <f t="shared" si="12"/>
        <v>0.9385082457252438</v>
      </c>
    </row>
    <row r="9" spans="1:21" ht="12.75">
      <c r="A9">
        <v>4</v>
      </c>
      <c r="B9">
        <f t="shared" si="1"/>
        <v>1087.1989616110686</v>
      </c>
      <c r="C9">
        <f t="shared" si="2"/>
        <v>2799.6708202517557</v>
      </c>
      <c r="D9">
        <f t="shared" si="3"/>
        <v>1712.471858640687</v>
      </c>
      <c r="E9">
        <f t="shared" si="4"/>
        <v>0.0012530942180000002</v>
      </c>
      <c r="F9">
        <f t="shared" si="5"/>
        <v>0.0498098967856139</v>
      </c>
      <c r="G9">
        <f t="shared" si="6"/>
        <v>0.048556802567613896</v>
      </c>
      <c r="H9">
        <f t="shared" si="0"/>
        <v>0.18266054230942178</v>
      </c>
      <c r="I9">
        <f t="shared" si="7"/>
        <v>0.010122506107811877</v>
      </c>
      <c r="J9">
        <f t="shared" si="8"/>
        <v>98.78976503933808</v>
      </c>
      <c r="K9">
        <f t="shared" si="9"/>
        <v>798.0245903584561</v>
      </c>
      <c r="L9">
        <f t="shared" si="10"/>
        <v>20.07633150303616</v>
      </c>
      <c r="M9">
        <f t="shared" si="11"/>
        <v>777.9482588554199</v>
      </c>
      <c r="N9">
        <f t="shared" si="12"/>
        <v>0.898819191841741</v>
      </c>
      <c r="R9" s="3" t="s">
        <v>24</v>
      </c>
      <c r="S9" s="3"/>
      <c r="T9" s="3"/>
      <c r="U9" s="3"/>
    </row>
    <row r="10" spans="1:21" ht="12.75">
      <c r="A10">
        <v>5</v>
      </c>
      <c r="B10">
        <f t="shared" si="1"/>
        <v>1154.0117708504263</v>
      </c>
      <c r="C10">
        <f t="shared" si="2"/>
        <v>2793.299480763756</v>
      </c>
      <c r="D10">
        <f t="shared" si="3"/>
        <v>1639.2877099133298</v>
      </c>
      <c r="E10">
        <f t="shared" si="4"/>
        <v>0.001285930935</v>
      </c>
      <c r="F10">
        <f t="shared" si="5"/>
        <v>0.03948983826609354</v>
      </c>
      <c r="G10">
        <f t="shared" si="6"/>
        <v>0.038203907331093544</v>
      </c>
      <c r="H10">
        <f t="shared" si="0"/>
        <v>0.15005799632486677</v>
      </c>
      <c r="I10">
        <f t="shared" si="7"/>
        <v>0.007018732720884786</v>
      </c>
      <c r="J10">
        <f t="shared" si="8"/>
        <v>142.4758627756863</v>
      </c>
      <c r="K10">
        <f t="shared" si="9"/>
        <v>777.6467404137844</v>
      </c>
      <c r="L10">
        <f t="shared" si="10"/>
        <v>25.322970260392587</v>
      </c>
      <c r="M10">
        <f t="shared" si="11"/>
        <v>752.3237701533918</v>
      </c>
      <c r="N10">
        <f t="shared" si="12"/>
        <v>0.8442786242266314</v>
      </c>
      <c r="R10" s="8" t="s">
        <v>34</v>
      </c>
      <c r="S10" s="3"/>
      <c r="T10" s="3"/>
      <c r="U10" s="3"/>
    </row>
    <row r="11" spans="1:21" ht="12.75">
      <c r="A11">
        <v>6</v>
      </c>
      <c r="B11">
        <f t="shared" si="1"/>
        <v>1213.3417210925634</v>
      </c>
      <c r="C11">
        <f t="shared" si="2"/>
        <v>2784.233653275756</v>
      </c>
      <c r="D11">
        <f t="shared" si="3"/>
        <v>1570.8919321831925</v>
      </c>
      <c r="E11">
        <f t="shared" si="4"/>
        <v>0.0013187676520000002</v>
      </c>
      <c r="F11">
        <f t="shared" si="5"/>
        <v>0.03242266190894718</v>
      </c>
      <c r="G11">
        <f t="shared" si="6"/>
        <v>0.03110389425694718</v>
      </c>
      <c r="H11">
        <f t="shared" si="0"/>
        <v>0.11882311894493142</v>
      </c>
      <c r="I11">
        <f t="shared" si="7"/>
        <v>0.005014629378943804</v>
      </c>
      <c r="J11">
        <f t="shared" si="8"/>
        <v>199.41653199715088</v>
      </c>
      <c r="K11">
        <f t="shared" si="9"/>
        <v>758.2836889299131</v>
      </c>
      <c r="L11">
        <f t="shared" si="10"/>
        <v>30.842624914891566</v>
      </c>
      <c r="M11">
        <f t="shared" si="11"/>
        <v>727.4410640150215</v>
      </c>
      <c r="N11">
        <f t="shared" si="12"/>
        <v>0.7682645159570228</v>
      </c>
      <c r="R11" s="3" t="s">
        <v>6</v>
      </c>
      <c r="S11" s="3">
        <v>10</v>
      </c>
      <c r="T11" s="3" t="s">
        <v>19</v>
      </c>
      <c r="U11" s="3"/>
    </row>
    <row r="12" spans="1:21" ht="12.75">
      <c r="A12">
        <v>7</v>
      </c>
      <c r="B12">
        <f t="shared" si="1"/>
        <v>1267.2055396304836</v>
      </c>
      <c r="C12">
        <f t="shared" si="2"/>
        <v>2771.1190296</v>
      </c>
      <c r="D12">
        <f t="shared" si="3"/>
        <v>1503.9134899695164</v>
      </c>
      <c r="E12">
        <f t="shared" si="4"/>
        <v>0.001351604369</v>
      </c>
      <c r="F12">
        <f t="shared" si="5"/>
        <v>0.02732227528907047</v>
      </c>
      <c r="G12">
        <f t="shared" si="6"/>
        <v>0.02597067092007047</v>
      </c>
      <c r="H12">
        <f t="shared" si="0"/>
        <v>0.08829926804646727</v>
      </c>
      <c r="I12">
        <f t="shared" si="7"/>
        <v>0.003644795601917895</v>
      </c>
      <c r="J12">
        <f t="shared" si="8"/>
        <v>274.3638078014029</v>
      </c>
      <c r="K12">
        <f t="shared" si="9"/>
        <v>739.8614734723457</v>
      </c>
      <c r="L12">
        <f t="shared" si="10"/>
        <v>36.600172914589685</v>
      </c>
      <c r="M12">
        <f t="shared" si="11"/>
        <v>703.2613005577559</v>
      </c>
      <c r="N12">
        <f t="shared" si="12"/>
        <v>0.6619128129213949</v>
      </c>
      <c r="R12" s="3" t="s">
        <v>22</v>
      </c>
      <c r="S12" s="3">
        <v>0</v>
      </c>
      <c r="T12" s="3" t="s">
        <v>20</v>
      </c>
      <c r="U12" s="3"/>
    </row>
    <row r="13" spans="1:21" ht="12.75">
      <c r="A13">
        <v>8</v>
      </c>
      <c r="B13">
        <f t="shared" si="1"/>
        <v>1316.793348430763</v>
      </c>
      <c r="C13">
        <f t="shared" si="2"/>
        <v>2757.4964324000002</v>
      </c>
      <c r="D13">
        <f t="shared" si="3"/>
        <v>1440.7030839692372</v>
      </c>
      <c r="E13">
        <f t="shared" si="4"/>
        <v>0.001384441086</v>
      </c>
      <c r="F13">
        <f t="shared" si="5"/>
        <v>0.023490975716746642</v>
      </c>
      <c r="G13">
        <f t="shared" si="6"/>
        <v>0.022106534630746643</v>
      </c>
      <c r="H13">
        <f t="shared" si="0"/>
        <v>0.05775419827657819</v>
      </c>
      <c r="I13">
        <f t="shared" si="7"/>
        <v>0.002661186270272184</v>
      </c>
      <c r="J13">
        <f t="shared" si="8"/>
        <v>375.7722678682394</v>
      </c>
      <c r="K13">
        <f t="shared" si="9"/>
        <v>722.3131486867762</v>
      </c>
      <c r="L13">
        <f t="shared" si="10"/>
        <v>42.569538705329435</v>
      </c>
      <c r="M13">
        <f t="shared" si="11"/>
        <v>679.7436099814468</v>
      </c>
      <c r="N13">
        <f t="shared" si="12"/>
        <v>0.5098111636944929</v>
      </c>
      <c r="R13" s="3" t="s">
        <v>23</v>
      </c>
      <c r="S13" s="3">
        <v>0.07014342764123481</v>
      </c>
      <c r="T13" s="3" t="s">
        <v>21</v>
      </c>
      <c r="U13" s="3"/>
    </row>
    <row r="14" spans="1:21" ht="12.75">
      <c r="A14">
        <v>9</v>
      </c>
      <c r="B14">
        <f t="shared" si="1"/>
        <v>1362.9225226351223</v>
      </c>
      <c r="C14">
        <f t="shared" si="2"/>
        <v>2742.03</v>
      </c>
      <c r="D14">
        <f t="shared" si="3"/>
        <v>1379.107477364878</v>
      </c>
      <c r="E14">
        <f t="shared" si="4"/>
        <v>0.0014175252417794816</v>
      </c>
      <c r="F14">
        <f t="shared" si="5"/>
        <v>0.02047440930179847</v>
      </c>
      <c r="G14">
        <f t="shared" si="6"/>
        <v>0.01905688406001899</v>
      </c>
      <c r="H14">
        <f t="shared" si="0"/>
        <v>0.026885125324476747</v>
      </c>
      <c r="I14">
        <f t="shared" si="7"/>
        <v>0.0019298719580271154</v>
      </c>
      <c r="J14">
        <f t="shared" si="8"/>
        <v>518.1690919133764</v>
      </c>
      <c r="K14">
        <f t="shared" si="9"/>
        <v>705.4548099225775</v>
      </c>
      <c r="L14">
        <f t="shared" si="10"/>
        <v>48.84145790287391</v>
      </c>
      <c r="M14">
        <f t="shared" si="11"/>
        <v>656.6133520197036</v>
      </c>
      <c r="N14">
        <f t="shared" si="12"/>
        <v>0.2852298349296757</v>
      </c>
      <c r="R14" s="3" t="s">
        <v>18</v>
      </c>
      <c r="S14" s="3">
        <f>H(P,T,X)</f>
        <v>1500.0000000000002</v>
      </c>
      <c r="T14" s="3"/>
      <c r="U14" s="3"/>
    </row>
    <row r="15" spans="1:19" ht="12.75">
      <c r="A15">
        <v>10</v>
      </c>
      <c r="B15">
        <f t="shared" si="1"/>
        <v>1407.6136659307854</v>
      </c>
      <c r="C15">
        <f t="shared" si="2"/>
        <v>2724.7197324000003</v>
      </c>
      <c r="D15">
        <f t="shared" si="3"/>
        <v>1317.106066469215</v>
      </c>
      <c r="E15">
        <f t="shared" si="4"/>
        <v>0.001451657768788881</v>
      </c>
      <c r="F15">
        <f t="shared" si="5"/>
        <v>0.018056736164850932</v>
      </c>
      <c r="G15">
        <f t="shared" si="6"/>
        <v>0.01660507839606205</v>
      </c>
      <c r="H15">
        <f>IF(+($G$2-B15)/D15&gt;=0,+($G$2-B15)/D15,0)</f>
        <v>0</v>
      </c>
      <c r="I15">
        <f t="shared" si="7"/>
        <v>0.001451657768788881</v>
      </c>
      <c r="J15">
        <f t="shared" si="8"/>
        <v>688.8675977908351</v>
      </c>
      <c r="K15">
        <f t="shared" si="9"/>
        <v>688.8675977908351</v>
      </c>
      <c r="L15">
        <f t="shared" si="10"/>
        <v>55.380994154779216</v>
      </c>
      <c r="M15">
        <f t="shared" si="11"/>
        <v>633.4866036360559</v>
      </c>
      <c r="N15">
        <f t="shared" si="12"/>
        <v>0</v>
      </c>
      <c r="R15" s="5" t="s">
        <v>25</v>
      </c>
      <c r="S15" s="6">
        <v>1500</v>
      </c>
    </row>
    <row r="17" ht="12.75">
      <c r="R17" s="4"/>
    </row>
    <row r="33" spans="8:12" ht="12.75">
      <c r="H33" t="s">
        <v>5</v>
      </c>
      <c r="L33" t="s">
        <v>4</v>
      </c>
    </row>
    <row r="34" spans="8:12" ht="12.75">
      <c r="H34">
        <v>500</v>
      </c>
      <c r="K34" s="1" t="s">
        <v>3</v>
      </c>
      <c r="L34">
        <f>1/$G$2</f>
        <v>0.0007142857142857143</v>
      </c>
    </row>
    <row r="35" spans="1:7" ht="12.75">
      <c r="A35" t="s">
        <v>6</v>
      </c>
      <c r="B35">
        <v>100</v>
      </c>
      <c r="C35">
        <v>150</v>
      </c>
      <c r="D35">
        <v>200</v>
      </c>
      <c r="E35">
        <v>250</v>
      </c>
      <c r="F35">
        <v>300</v>
      </c>
      <c r="G35">
        <v>350</v>
      </c>
    </row>
    <row r="36" spans="1:7" ht="12.75">
      <c r="A36">
        <v>1</v>
      </c>
      <c r="B36">
        <f aca="true" t="shared" si="13" ref="B36:B44">1/V($A36,B$35,0)</f>
        <v>958.4891355478057</v>
      </c>
      <c r="C36">
        <f aca="true" t="shared" si="14" ref="C36:G45">1/V($A36,C$35,0)</f>
        <v>917.4791647976296</v>
      </c>
      <c r="D36">
        <f t="shared" si="14"/>
        <v>4.849698940365606</v>
      </c>
      <c r="E36">
        <f t="shared" si="14"/>
        <v>4.297297387280745</v>
      </c>
      <c r="F36">
        <f t="shared" si="14"/>
        <v>3.8839285988314796</v>
      </c>
      <c r="G36">
        <f t="shared" si="14"/>
        <v>3.553510423437239</v>
      </c>
    </row>
    <row r="37" spans="1:7" ht="12.75">
      <c r="A37">
        <v>2</v>
      </c>
      <c r="B37">
        <f t="shared" si="13"/>
        <v>958.9073173659878</v>
      </c>
      <c r="C37">
        <f t="shared" si="14"/>
        <v>918.0347203531851</v>
      </c>
      <c r="D37">
        <f t="shared" si="14"/>
        <v>865.1223706554674</v>
      </c>
      <c r="E37">
        <f t="shared" si="14"/>
        <v>8.96139890138836</v>
      </c>
      <c r="F37">
        <f t="shared" si="14"/>
        <v>7.968156417346217</v>
      </c>
      <c r="G37">
        <f t="shared" si="14"/>
        <v>7.231885453446494</v>
      </c>
    </row>
    <row r="38" spans="1:7" ht="12.75">
      <c r="A38">
        <v>3</v>
      </c>
      <c r="B38">
        <f t="shared" si="13"/>
        <v>959.3254991841694</v>
      </c>
      <c r="C38">
        <f t="shared" si="14"/>
        <v>918.5902759087406</v>
      </c>
      <c r="D38">
        <f t="shared" si="14"/>
        <v>865.8937992268958</v>
      </c>
      <c r="E38">
        <f t="shared" si="14"/>
        <v>14.174072667547954</v>
      </c>
      <c r="F38">
        <f t="shared" si="14"/>
        <v>12.316635392732428</v>
      </c>
      <c r="G38">
        <f t="shared" si="14"/>
        <v>11.057680585040618</v>
      </c>
    </row>
    <row r="39" spans="1:7" ht="12.75">
      <c r="A39">
        <v>4</v>
      </c>
      <c r="B39">
        <f t="shared" si="13"/>
        <v>959.7436810023513</v>
      </c>
      <c r="C39">
        <f t="shared" si="14"/>
        <v>919.1458314642963</v>
      </c>
      <c r="D39">
        <f t="shared" si="14"/>
        <v>866.6652277983245</v>
      </c>
      <c r="E39">
        <f t="shared" si="14"/>
        <v>798.6232153838804</v>
      </c>
      <c r="F39">
        <f t="shared" si="14"/>
        <v>16.94717245410526</v>
      </c>
      <c r="G39">
        <f t="shared" si="14"/>
        <v>15.014581978783205</v>
      </c>
    </row>
    <row r="40" spans="1:7" ht="12.75">
      <c r="A40">
        <v>5</v>
      </c>
      <c r="B40">
        <f t="shared" si="13"/>
        <v>960.1618628205331</v>
      </c>
      <c r="C40">
        <f t="shared" si="14"/>
        <v>919.7013870198517</v>
      </c>
      <c r="D40">
        <f t="shared" si="14"/>
        <v>867.436656369753</v>
      </c>
      <c r="E40">
        <f t="shared" si="14"/>
        <v>799.7832153838805</v>
      </c>
      <c r="F40">
        <f t="shared" si="14"/>
        <v>21.998206189932375</v>
      </c>
      <c r="G40">
        <f t="shared" si="14"/>
        <v>19.172983669879468</v>
      </c>
    </row>
    <row r="41" spans="1:7" ht="12.75">
      <c r="A41">
        <v>6</v>
      </c>
      <c r="B41">
        <f t="shared" si="13"/>
        <v>960.5800446387149</v>
      </c>
      <c r="C41">
        <f t="shared" si="14"/>
        <v>920.2569425754074</v>
      </c>
      <c r="D41">
        <f t="shared" si="14"/>
        <v>868.2080849411817</v>
      </c>
      <c r="E41">
        <f t="shared" si="14"/>
        <v>800.9432153838804</v>
      </c>
      <c r="F41">
        <f t="shared" si="14"/>
        <v>27.635652787360524</v>
      </c>
      <c r="G41">
        <f t="shared" si="14"/>
        <v>23.600328019096192</v>
      </c>
    </row>
    <row r="42" spans="1:7" ht="12.75">
      <c r="A42">
        <v>7</v>
      </c>
      <c r="B42">
        <f t="shared" si="13"/>
        <v>960.9982264568969</v>
      </c>
      <c r="C42">
        <f t="shared" si="14"/>
        <v>920.8124981309629</v>
      </c>
      <c r="D42">
        <f t="shared" si="14"/>
        <v>868.9795135126103</v>
      </c>
      <c r="E42">
        <f t="shared" si="14"/>
        <v>802.1032153838804</v>
      </c>
      <c r="F42">
        <f t="shared" si="14"/>
        <v>33.99075182130739</v>
      </c>
      <c r="G42">
        <f t="shared" si="14"/>
        <v>28.301916166219254</v>
      </c>
    </row>
    <row r="43" spans="1:7" ht="12.75">
      <c r="A43">
        <v>8</v>
      </c>
      <c r="B43">
        <f t="shared" si="13"/>
        <v>961.4164082750787</v>
      </c>
      <c r="C43">
        <f t="shared" si="14"/>
        <v>921.3680536865184</v>
      </c>
      <c r="D43">
        <f t="shared" si="14"/>
        <v>869.7509420840388</v>
      </c>
      <c r="E43">
        <f t="shared" si="14"/>
        <v>803.2632153838804</v>
      </c>
      <c r="F43">
        <f t="shared" si="14"/>
        <v>41.289193638962765</v>
      </c>
      <c r="G43">
        <f t="shared" si="14"/>
        <v>33.293273214808664</v>
      </c>
    </row>
    <row r="44" spans="1:7" ht="12.75">
      <c r="A44">
        <v>9</v>
      </c>
      <c r="B44">
        <f t="shared" si="13"/>
        <v>961.8345900932603</v>
      </c>
      <c r="C44">
        <f t="shared" si="14"/>
        <v>921.9236092420739</v>
      </c>
      <c r="D44">
        <f t="shared" si="14"/>
        <v>870.5223706554673</v>
      </c>
      <c r="E44">
        <f t="shared" si="14"/>
        <v>804.4232153838803</v>
      </c>
      <c r="F44">
        <f t="shared" si="14"/>
        <v>713.4041529153086</v>
      </c>
      <c r="G44">
        <f t="shared" si="14"/>
        <v>38.68104084138536</v>
      </c>
    </row>
    <row r="45" spans="1:7" ht="12.75">
      <c r="A45">
        <v>10</v>
      </c>
      <c r="B45">
        <f>1/V($A45,B$35,0)*0</f>
        <v>0</v>
      </c>
      <c r="C45">
        <f t="shared" si="14"/>
        <v>922.4791647976297</v>
      </c>
      <c r="D45">
        <f t="shared" si="14"/>
        <v>871.2937992268959</v>
      </c>
      <c r="E45">
        <f t="shared" si="14"/>
        <v>805.5832153838804</v>
      </c>
      <c r="F45">
        <f t="shared" si="14"/>
        <v>715.4708195819753</v>
      </c>
      <c r="G45">
        <f t="shared" si="14"/>
        <v>44.477799947955404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1" width="10" style="0" bestFit="1" customWidth="1"/>
    <col min="4" max="4" width="16.16015625" style="0" customWidth="1"/>
    <col min="6" max="6" width="12.16015625" style="0" bestFit="1" customWidth="1"/>
  </cols>
  <sheetData>
    <row r="1" ht="12.75">
      <c r="A1" s="7" t="s">
        <v>35</v>
      </c>
    </row>
    <row r="2" spans="1:8" ht="12.75">
      <c r="A2" s="7" t="s">
        <v>26</v>
      </c>
      <c r="B2" s="7" t="s">
        <v>27</v>
      </c>
      <c r="C2" s="7" t="s">
        <v>36</v>
      </c>
      <c r="D2" s="7" t="s">
        <v>28</v>
      </c>
      <c r="E2" s="7" t="s">
        <v>30</v>
      </c>
      <c r="F2" s="7" t="s">
        <v>31</v>
      </c>
      <c r="G2" s="7" t="s">
        <v>29</v>
      </c>
      <c r="H2">
        <v>0.5</v>
      </c>
    </row>
    <row r="3" spans="1:6" ht="12.75">
      <c r="A3">
        <v>0.000612</v>
      </c>
      <c r="B3">
        <f>A3*10</f>
        <v>0.0061200000000000004</v>
      </c>
      <c r="C3" s="7">
        <f>1/VF(A3)</f>
        <v>999.7729425092379</v>
      </c>
      <c r="D3">
        <f>densSatLiqPW(B3)</f>
        <v>999.7942687139024</v>
      </c>
      <c r="E3">
        <f>D3-C3</f>
        <v>0.02132620466454682</v>
      </c>
      <c r="F3">
        <f>E3/D3*100</f>
        <v>0.0021330593034885113</v>
      </c>
    </row>
    <row r="4" spans="1:6" ht="12.75">
      <c r="A4">
        <v>0.001</v>
      </c>
      <c r="B4">
        <f>A4*10</f>
        <v>0.01</v>
      </c>
      <c r="C4" s="7">
        <f>1/VF(A4)</f>
        <v>999.8773906903638</v>
      </c>
      <c r="D4">
        <f aca="true" t="shared" si="0" ref="D4:D56">densSatLiqPW(B4)</f>
        <v>999.8566838397153</v>
      </c>
      <c r="E4">
        <f aca="true" t="shared" si="1" ref="E4:E56">D4-C4</f>
        <v>-0.020706850648480213</v>
      </c>
      <c r="F4">
        <f aca="true" t="shared" si="2" ref="F4:F56">E4/D4*100</f>
        <v>-0.0020709818700176516</v>
      </c>
    </row>
    <row r="5" spans="1:6" ht="12.75">
      <c r="A5">
        <v>0.01</v>
      </c>
      <c r="B5">
        <f aca="true" t="shared" si="3" ref="B5:B56">A5*10</f>
        <v>0.1</v>
      </c>
      <c r="C5" s="7">
        <f aca="true" t="shared" si="4" ref="C5:C16">1/VF(A5)</f>
        <v>989.9669724140668</v>
      </c>
      <c r="D5">
        <f t="shared" si="0"/>
        <v>989.8436373961914</v>
      </c>
      <c r="E5">
        <f t="shared" si="1"/>
        <v>-0.12333501787543355</v>
      </c>
      <c r="F5">
        <f t="shared" si="2"/>
        <v>-0.012460050579288402</v>
      </c>
    </row>
    <row r="6" spans="1:6" ht="12.75">
      <c r="A6">
        <v>0.1</v>
      </c>
      <c r="B6">
        <f t="shared" si="3"/>
        <v>1</v>
      </c>
      <c r="C6" s="7">
        <f t="shared" si="4"/>
        <v>958.3838790802658</v>
      </c>
      <c r="D6">
        <f t="shared" si="0"/>
        <v>958.6368896760326</v>
      </c>
      <c r="E6">
        <f t="shared" si="1"/>
        <v>0.25301059576679563</v>
      </c>
      <c r="F6">
        <f t="shared" si="2"/>
        <v>0.026392745625749864</v>
      </c>
    </row>
    <row r="7" spans="1:6" ht="12.75">
      <c r="A7">
        <v>0.2</v>
      </c>
      <c r="B7">
        <f t="shared" si="3"/>
        <v>2</v>
      </c>
      <c r="C7" s="7">
        <f t="shared" si="4"/>
        <v>942.6218544331529</v>
      </c>
      <c r="D7">
        <f t="shared" si="0"/>
        <v>942.9350720663717</v>
      </c>
      <c r="E7">
        <f t="shared" si="1"/>
        <v>0.3132176332188692</v>
      </c>
      <c r="F7">
        <f t="shared" si="2"/>
        <v>0.033217306524878344</v>
      </c>
    </row>
    <row r="8" spans="1:6" ht="12.75">
      <c r="A8">
        <v>0.30000000000000004</v>
      </c>
      <c r="B8">
        <f t="shared" si="3"/>
        <v>3.0000000000000004</v>
      </c>
      <c r="C8" s="7">
        <f t="shared" si="4"/>
        <v>932.0770700760986</v>
      </c>
      <c r="D8">
        <f t="shared" si="0"/>
        <v>931.813226680488</v>
      </c>
      <c r="E8">
        <f t="shared" si="1"/>
        <v>-0.2638433956105928</v>
      </c>
      <c r="F8">
        <f t="shared" si="2"/>
        <v>-0.028315051563553604</v>
      </c>
    </row>
    <row r="9" spans="1:6" ht="12.75">
      <c r="A9">
        <v>0.4</v>
      </c>
      <c r="B9">
        <f t="shared" si="3"/>
        <v>4</v>
      </c>
      <c r="C9" s="7">
        <f t="shared" si="4"/>
        <v>923.114254572941</v>
      </c>
      <c r="D9">
        <f t="shared" si="0"/>
        <v>922.8847334717981</v>
      </c>
      <c r="E9">
        <f t="shared" si="1"/>
        <v>-0.2295211011429501</v>
      </c>
      <c r="F9">
        <f t="shared" si="2"/>
        <v>-0.024869964018097383</v>
      </c>
    </row>
    <row r="10" spans="1:6" ht="12.75">
      <c r="A10">
        <v>0.5</v>
      </c>
      <c r="B10">
        <f t="shared" si="3"/>
        <v>5</v>
      </c>
      <c r="C10" s="7">
        <f t="shared" si="4"/>
        <v>915.4286670420677</v>
      </c>
      <c r="D10">
        <f t="shared" si="0"/>
        <v>915.2843434299809</v>
      </c>
      <c r="E10">
        <f t="shared" si="1"/>
        <v>-0.14432361208673683</v>
      </c>
      <c r="F10">
        <f t="shared" si="2"/>
        <v>-0.01576817227593903</v>
      </c>
    </row>
    <row r="11" spans="1:6" ht="12.75">
      <c r="A11">
        <v>0.6</v>
      </c>
      <c r="B11">
        <f t="shared" si="3"/>
        <v>6</v>
      </c>
      <c r="C11" s="7">
        <f t="shared" si="4"/>
        <v>908.6383021120272</v>
      </c>
      <c r="D11">
        <f t="shared" si="0"/>
        <v>908.5887153945052</v>
      </c>
      <c r="E11">
        <f t="shared" si="1"/>
        <v>-0.04958671752194732</v>
      </c>
      <c r="F11">
        <f t="shared" si="2"/>
        <v>-0.005457553751415126</v>
      </c>
    </row>
    <row r="12" spans="1:6" ht="12.75">
      <c r="A12">
        <v>0.7000000000000001</v>
      </c>
      <c r="B12">
        <f t="shared" si="3"/>
        <v>7.000000000000001</v>
      </c>
      <c r="C12" s="7">
        <f t="shared" si="4"/>
        <v>902.518623485239</v>
      </c>
      <c r="D12">
        <f t="shared" si="0"/>
        <v>902.5555231864857</v>
      </c>
      <c r="E12">
        <f t="shared" si="1"/>
        <v>0.036899701246738914</v>
      </c>
      <c r="F12">
        <f t="shared" si="2"/>
        <v>0.0040883580343582596</v>
      </c>
    </row>
    <row r="13" spans="1:6" ht="12.75">
      <c r="A13">
        <v>0.8</v>
      </c>
      <c r="B13">
        <f t="shared" si="3"/>
        <v>8</v>
      </c>
      <c r="C13" s="7">
        <f t="shared" si="4"/>
        <v>896.9246396643623</v>
      </c>
      <c r="D13">
        <f t="shared" si="0"/>
        <v>897.0316593695322</v>
      </c>
      <c r="E13">
        <f t="shared" si="1"/>
        <v>0.10701970516993242</v>
      </c>
      <c r="F13">
        <f t="shared" si="2"/>
        <v>0.011930426763883666</v>
      </c>
    </row>
    <row r="14" spans="1:6" ht="12.75">
      <c r="A14">
        <v>0.9</v>
      </c>
      <c r="B14">
        <f t="shared" si="3"/>
        <v>9</v>
      </c>
      <c r="C14" s="7">
        <f t="shared" si="4"/>
        <v>891.7564267715829</v>
      </c>
      <c r="D14">
        <f t="shared" si="0"/>
        <v>891.9135371447912</v>
      </c>
      <c r="E14">
        <f t="shared" si="1"/>
        <v>0.15711037320829746</v>
      </c>
      <c r="F14">
        <f t="shared" si="2"/>
        <v>0.01761497798444027</v>
      </c>
    </row>
    <row r="15" spans="1:6" ht="12.75">
      <c r="A15">
        <v>1</v>
      </c>
      <c r="B15">
        <f t="shared" si="3"/>
        <v>10</v>
      </c>
      <c r="C15" s="7">
        <f t="shared" si="4"/>
        <v>887.4998845140776</v>
      </c>
      <c r="D15">
        <f t="shared" si="0"/>
        <v>887.1274516747791</v>
      </c>
      <c r="E15">
        <f t="shared" si="1"/>
        <v>-0.3724328392985399</v>
      </c>
      <c r="F15">
        <f t="shared" si="2"/>
        <v>-0.04198188643530713</v>
      </c>
    </row>
    <row r="16" spans="1:6" ht="12.75">
      <c r="A16">
        <f aca="true" t="shared" si="5" ref="A16:A56">A15+dP</f>
        <v>1.5</v>
      </c>
      <c r="B16">
        <f t="shared" si="3"/>
        <v>15</v>
      </c>
      <c r="C16" s="7">
        <f t="shared" si="4"/>
        <v>866.7483376662276</v>
      </c>
      <c r="D16">
        <f t="shared" si="0"/>
        <v>866.6499783621422</v>
      </c>
      <c r="E16">
        <f t="shared" si="1"/>
        <v>-0.09835930408542026</v>
      </c>
      <c r="F16">
        <f t="shared" si="2"/>
        <v>-0.01134936901184799</v>
      </c>
    </row>
    <row r="17" spans="1:6" ht="12.75">
      <c r="A17">
        <f t="shared" si="5"/>
        <v>2</v>
      </c>
      <c r="B17">
        <f t="shared" si="3"/>
        <v>20</v>
      </c>
      <c r="C17" s="7">
        <f aca="true" t="shared" si="6" ref="C17:C56">1/VF(A17)</f>
        <v>849.6224394513832</v>
      </c>
      <c r="D17">
        <f t="shared" si="0"/>
        <v>849.7979965491132</v>
      </c>
      <c r="E17">
        <f t="shared" si="1"/>
        <v>0.17555709773000672</v>
      </c>
      <c r="F17">
        <f t="shared" si="2"/>
        <v>0.020658685763312524</v>
      </c>
    </row>
    <row r="18" spans="1:6" ht="12.75">
      <c r="A18">
        <f t="shared" si="5"/>
        <v>2.5</v>
      </c>
      <c r="B18">
        <f t="shared" si="3"/>
        <v>25</v>
      </c>
      <c r="C18" s="7">
        <f t="shared" si="6"/>
        <v>834.8472580104358</v>
      </c>
      <c r="D18">
        <f t="shared" si="0"/>
        <v>835.1161725924593</v>
      </c>
      <c r="E18">
        <f t="shared" si="1"/>
        <v>0.2689145820235126</v>
      </c>
      <c r="F18">
        <f t="shared" si="2"/>
        <v>0.03220085909589302</v>
      </c>
    </row>
    <row r="19" spans="1:6" ht="12.75">
      <c r="A19">
        <f t="shared" si="5"/>
        <v>3</v>
      </c>
      <c r="B19">
        <f t="shared" si="3"/>
        <v>30</v>
      </c>
      <c r="C19" s="7">
        <f t="shared" si="6"/>
        <v>821.7565406303463</v>
      </c>
      <c r="D19">
        <f t="shared" si="0"/>
        <v>821.8948655408254</v>
      </c>
      <c r="E19">
        <f t="shared" si="1"/>
        <v>0.13832491047912754</v>
      </c>
      <c r="F19">
        <f t="shared" si="2"/>
        <v>0.016830000560729457</v>
      </c>
    </row>
    <row r="20" spans="1:6" ht="12.75">
      <c r="A20">
        <f t="shared" si="5"/>
        <v>3.5</v>
      </c>
      <c r="B20">
        <f t="shared" si="3"/>
        <v>35</v>
      </c>
      <c r="C20" s="7">
        <f t="shared" si="6"/>
        <v>809.9490954719407</v>
      </c>
      <c r="D20">
        <f t="shared" si="0"/>
        <v>809.727953449509</v>
      </c>
      <c r="E20">
        <f t="shared" si="1"/>
        <v>-0.2211420224317635</v>
      </c>
      <c r="F20">
        <f t="shared" si="2"/>
        <v>-0.027310656806360696</v>
      </c>
    </row>
    <row r="21" spans="1:6" ht="12.75">
      <c r="A21">
        <f t="shared" si="5"/>
        <v>4</v>
      </c>
      <c r="B21">
        <f t="shared" si="3"/>
        <v>40</v>
      </c>
      <c r="C21" s="7">
        <f t="shared" si="6"/>
        <v>798.0245903584561</v>
      </c>
      <c r="D21">
        <f t="shared" si="0"/>
        <v>798.358206438999</v>
      </c>
      <c r="E21">
        <f t="shared" si="1"/>
        <v>0.33361608054292446</v>
      </c>
      <c r="F21">
        <f t="shared" si="2"/>
        <v>0.04178776867979943</v>
      </c>
    </row>
    <row r="22" spans="1:6" ht="12.75">
      <c r="A22">
        <f t="shared" si="5"/>
        <v>4.5</v>
      </c>
      <c r="B22">
        <f t="shared" si="3"/>
        <v>45</v>
      </c>
      <c r="C22" s="7">
        <f t="shared" si="6"/>
        <v>787.7038940070713</v>
      </c>
      <c r="D22">
        <f t="shared" si="0"/>
        <v>787.6106693053849</v>
      </c>
      <c r="E22">
        <f t="shared" si="1"/>
        <v>-0.0932247016863812</v>
      </c>
      <c r="F22">
        <f t="shared" si="2"/>
        <v>-0.011836393959543307</v>
      </c>
    </row>
    <row r="23" spans="1:6" ht="12.75">
      <c r="A23">
        <f t="shared" si="5"/>
        <v>5</v>
      </c>
      <c r="B23">
        <f t="shared" si="3"/>
        <v>50</v>
      </c>
      <c r="C23" s="7">
        <f t="shared" si="6"/>
        <v>777.6467404137844</v>
      </c>
      <c r="D23">
        <f t="shared" si="0"/>
        <v>777.359793710343</v>
      </c>
      <c r="E23">
        <f t="shared" si="1"/>
        <v>-0.28694670344145834</v>
      </c>
      <c r="F23">
        <f t="shared" si="2"/>
        <v>-0.03691298492193171</v>
      </c>
    </row>
    <row r="24" spans="1:6" ht="12.75">
      <c r="A24">
        <f t="shared" si="5"/>
        <v>5.5</v>
      </c>
      <c r="B24">
        <f t="shared" si="3"/>
        <v>55</v>
      </c>
      <c r="C24" s="7">
        <f t="shared" si="6"/>
        <v>767.8431623459087</v>
      </c>
      <c r="D24">
        <f t="shared" si="0"/>
        <v>767.5115838078425</v>
      </c>
      <c r="E24">
        <f t="shared" si="1"/>
        <v>-0.3315785380661964</v>
      </c>
      <c r="F24">
        <f t="shared" si="2"/>
        <v>-0.04320176334292459</v>
      </c>
    </row>
    <row r="25" spans="1:6" ht="12.75">
      <c r="A25">
        <f t="shared" si="5"/>
        <v>6</v>
      </c>
      <c r="B25">
        <f t="shared" si="3"/>
        <v>60</v>
      </c>
      <c r="C25" s="7">
        <f t="shared" si="6"/>
        <v>758.2836889299131</v>
      </c>
      <c r="D25">
        <f t="shared" si="0"/>
        <v>757.9931743476086</v>
      </c>
      <c r="E25">
        <f t="shared" si="1"/>
        <v>-0.2905145823044677</v>
      </c>
      <c r="F25">
        <f t="shared" si="2"/>
        <v>-0.03832680717138495</v>
      </c>
    </row>
    <row r="26" spans="1:6" ht="12.75">
      <c r="A26">
        <f t="shared" si="5"/>
        <v>6.5</v>
      </c>
      <c r="B26">
        <f t="shared" si="3"/>
        <v>65</v>
      </c>
      <c r="C26" s="7">
        <f t="shared" si="6"/>
        <v>748.9593151335672</v>
      </c>
      <c r="D26">
        <f t="shared" si="0"/>
        <v>748.7464017551683</v>
      </c>
      <c r="E26">
        <f t="shared" si="1"/>
        <v>-0.21291337839886637</v>
      </c>
      <c r="F26">
        <f t="shared" si="2"/>
        <v>-0.02843598017963987</v>
      </c>
    </row>
    <row r="27" spans="1:6" ht="12.75">
      <c r="A27">
        <f t="shared" si="5"/>
        <v>7</v>
      </c>
      <c r="B27">
        <f t="shared" si="3"/>
        <v>70</v>
      </c>
      <c r="C27" s="7">
        <f t="shared" si="6"/>
        <v>739.8614734723457</v>
      </c>
      <c r="D27">
        <f t="shared" si="0"/>
        <v>739.7236643757099</v>
      </c>
      <c r="E27">
        <f t="shared" si="1"/>
        <v>-0.13780909663580587</v>
      </c>
      <c r="F27">
        <f t="shared" si="2"/>
        <v>-0.018629807760998145</v>
      </c>
    </row>
    <row r="28" spans="1:6" ht="12.75">
      <c r="A28">
        <f t="shared" si="5"/>
        <v>7.5</v>
      </c>
      <c r="B28">
        <f t="shared" si="3"/>
        <v>75</v>
      </c>
      <c r="C28" s="7">
        <f t="shared" si="6"/>
        <v>730.98200775323</v>
      </c>
      <c r="D28">
        <f t="shared" si="0"/>
        <v>730.8851648355526</v>
      </c>
      <c r="E28">
        <f t="shared" si="1"/>
        <v>-0.09684291767746345</v>
      </c>
      <c r="F28">
        <f t="shared" si="2"/>
        <v>-0.013250086653387316</v>
      </c>
    </row>
    <row r="29" spans="1:6" ht="12.75">
      <c r="A29">
        <f t="shared" si="5"/>
        <v>8</v>
      </c>
      <c r="B29">
        <f t="shared" si="3"/>
        <v>80</v>
      </c>
      <c r="C29" s="7">
        <f t="shared" si="6"/>
        <v>722.3131486867762</v>
      </c>
      <c r="D29">
        <f t="shared" si="0"/>
        <v>722.1970194147335</v>
      </c>
      <c r="E29">
        <f t="shared" si="1"/>
        <v>-0.11612927204271273</v>
      </c>
      <c r="F29">
        <f t="shared" si="2"/>
        <v>-0.016079998798225942</v>
      </c>
    </row>
    <row r="30" spans="1:6" ht="12.75">
      <c r="A30">
        <f t="shared" si="5"/>
        <v>8.5</v>
      </c>
      <c r="B30">
        <f t="shared" si="3"/>
        <v>85</v>
      </c>
      <c r="C30" s="7">
        <f t="shared" si="6"/>
        <v>713.8474912141694</v>
      </c>
      <c r="D30">
        <f t="shared" si="0"/>
        <v>713.6299226370242</v>
      </c>
      <c r="E30">
        <f t="shared" si="1"/>
        <v>-0.21756857714524358</v>
      </c>
      <c r="F30">
        <f t="shared" si="2"/>
        <v>-0.030487591711580483</v>
      </c>
    </row>
    <row r="31" spans="1:6" ht="12.75">
      <c r="A31">
        <f t="shared" si="5"/>
        <v>9</v>
      </c>
      <c r="B31">
        <f t="shared" si="3"/>
        <v>90</v>
      </c>
      <c r="C31" s="7">
        <f t="shared" si="6"/>
        <v>705.4548099225775</v>
      </c>
      <c r="D31">
        <f t="shared" si="0"/>
        <v>705.1581655653573</v>
      </c>
      <c r="E31">
        <f t="shared" si="1"/>
        <v>-0.29664435722020244</v>
      </c>
      <c r="F31">
        <f t="shared" si="2"/>
        <v>-0.04206777595525242</v>
      </c>
    </row>
    <row r="32" spans="1:6" ht="12.75">
      <c r="A32">
        <f t="shared" si="5"/>
        <v>9.5</v>
      </c>
      <c r="B32">
        <f t="shared" si="3"/>
        <v>95</v>
      </c>
      <c r="C32" s="7">
        <f t="shared" si="6"/>
        <v>697.1836303536015</v>
      </c>
      <c r="D32">
        <f t="shared" si="0"/>
        <v>696.7588691880421</v>
      </c>
      <c r="E32">
        <f t="shared" si="1"/>
        <v>-0.4247611655594028</v>
      </c>
      <c r="F32">
        <f t="shared" si="2"/>
        <v>-0.06096243397007519</v>
      </c>
    </row>
    <row r="33" spans="1:6" ht="12.75">
      <c r="A33">
        <f t="shared" si="5"/>
        <v>10</v>
      </c>
      <c r="B33">
        <f t="shared" si="3"/>
        <v>100</v>
      </c>
      <c r="C33" s="7">
        <f t="shared" si="6"/>
        <v>688.8675977908351</v>
      </c>
      <c r="D33">
        <f t="shared" si="0"/>
        <v>688.4113330921654</v>
      </c>
      <c r="E33">
        <f t="shared" si="1"/>
        <v>-0.45626469866977004</v>
      </c>
      <c r="F33">
        <f t="shared" si="2"/>
        <v>-0.06627791797388739</v>
      </c>
    </row>
    <row r="34" spans="1:6" ht="12.75">
      <c r="A34">
        <f t="shared" si="5"/>
        <v>10.5</v>
      </c>
      <c r="B34">
        <f t="shared" si="3"/>
        <v>105</v>
      </c>
      <c r="C34" s="7">
        <f t="shared" si="6"/>
        <v>680.5099198214322</v>
      </c>
      <c r="D34">
        <f t="shared" si="0"/>
        <v>680.0964268585903</v>
      </c>
      <c r="E34">
        <f t="shared" si="1"/>
        <v>-0.4134929628418149</v>
      </c>
      <c r="F34">
        <f t="shared" si="2"/>
        <v>-0.06079916707572863</v>
      </c>
    </row>
    <row r="35" spans="1:6" ht="12.75">
      <c r="A35">
        <f t="shared" si="5"/>
        <v>11</v>
      </c>
      <c r="B35">
        <f t="shared" si="3"/>
        <v>110</v>
      </c>
      <c r="C35" s="7">
        <f t="shared" si="6"/>
        <v>672.113871910944</v>
      </c>
      <c r="D35">
        <f t="shared" si="0"/>
        <v>671.7959741383885</v>
      </c>
      <c r="E35">
        <f t="shared" si="1"/>
        <v>-0.31789777255551144</v>
      </c>
      <c r="F35">
        <f t="shared" si="2"/>
        <v>-0.04732058315223324</v>
      </c>
    </row>
    <row r="36" spans="1:6" ht="12.75">
      <c r="A36">
        <f t="shared" si="5"/>
        <v>11.5</v>
      </c>
      <c r="B36">
        <f t="shared" si="3"/>
        <v>115</v>
      </c>
      <c r="C36" s="7">
        <f t="shared" si="6"/>
        <v>663.682792521461</v>
      </c>
      <c r="D36">
        <f t="shared" si="0"/>
        <v>663.4921007958227</v>
      </c>
      <c r="E36">
        <f t="shared" si="1"/>
        <v>-0.1906917256383167</v>
      </c>
      <c r="F36">
        <f t="shared" si="2"/>
        <v>-0.02874061732002421</v>
      </c>
    </row>
    <row r="37" spans="1:6" ht="12.75">
      <c r="A37">
        <f t="shared" si="5"/>
        <v>12</v>
      </c>
      <c r="B37">
        <f t="shared" si="3"/>
        <v>120</v>
      </c>
      <c r="C37" s="7">
        <f t="shared" si="6"/>
        <v>655.220078013094</v>
      </c>
      <c r="D37">
        <f t="shared" si="0"/>
        <v>655.1665404012131</v>
      </c>
      <c r="E37">
        <f t="shared" si="1"/>
        <v>-0.053537611880983604</v>
      </c>
      <c r="F37">
        <f t="shared" si="2"/>
        <v>-0.008171603490037519</v>
      </c>
    </row>
    <row r="38" spans="1:6" ht="12.75">
      <c r="A38">
        <f t="shared" si="5"/>
        <v>12.5</v>
      </c>
      <c r="B38">
        <f t="shared" si="3"/>
        <v>125</v>
      </c>
      <c r="C38" s="7">
        <f t="shared" si="6"/>
        <v>646.7291773444961</v>
      </c>
      <c r="D38">
        <f t="shared" si="0"/>
        <v>646.7999129303905</v>
      </c>
      <c r="E38">
        <f t="shared" si="1"/>
        <v>0.07073558589445383</v>
      </c>
      <c r="F38">
        <f t="shared" si="2"/>
        <v>0.010936239241897749</v>
      </c>
    </row>
    <row r="39" spans="1:6" ht="12.75">
      <c r="A39">
        <f t="shared" si="5"/>
        <v>13</v>
      </c>
      <c r="B39">
        <f t="shared" si="3"/>
        <v>130</v>
      </c>
      <c r="C39" s="7">
        <f t="shared" si="6"/>
        <v>638.2135865893124</v>
      </c>
      <c r="D39">
        <f t="shared" si="0"/>
        <v>638.3710150277935</v>
      </c>
      <c r="E39">
        <f t="shared" si="1"/>
        <v>0.15742843848113353</v>
      </c>
      <c r="F39">
        <f t="shared" si="2"/>
        <v>0.02466096279046745</v>
      </c>
    </row>
    <row r="40" spans="1:6" ht="12.75">
      <c r="A40">
        <f t="shared" si="5"/>
        <v>13.5</v>
      </c>
      <c r="B40">
        <f t="shared" si="3"/>
        <v>135</v>
      </c>
      <c r="C40" s="7">
        <f t="shared" si="6"/>
        <v>629.6768432865326</v>
      </c>
      <c r="D40">
        <f t="shared" si="0"/>
        <v>629.8561812150489</v>
      </c>
      <c r="E40">
        <f t="shared" si="1"/>
        <v>0.1793379285162473</v>
      </c>
      <c r="F40">
        <f t="shared" si="2"/>
        <v>0.02847283774691048</v>
      </c>
    </row>
    <row r="41" spans="1:6" ht="12.75">
      <c r="A41">
        <f t="shared" si="5"/>
        <v>14</v>
      </c>
      <c r="B41">
        <f t="shared" si="3"/>
        <v>140</v>
      </c>
      <c r="C41" s="7">
        <f t="shared" si="6"/>
        <v>621.122520643726</v>
      </c>
      <c r="D41">
        <f t="shared" si="0"/>
        <v>621.228793130969</v>
      </c>
      <c r="E41">
        <f t="shared" si="1"/>
        <v>0.10627248724301808</v>
      </c>
      <c r="F41">
        <f t="shared" si="2"/>
        <v>0.01710681932616305</v>
      </c>
    </row>
    <row r="42" spans="1:6" ht="12.75">
      <c r="A42">
        <f t="shared" si="5"/>
        <v>14.5</v>
      </c>
      <c r="B42">
        <f t="shared" si="3"/>
        <v>145</v>
      </c>
      <c r="C42" s="7">
        <f t="shared" si="6"/>
        <v>612.5662252246067</v>
      </c>
      <c r="D42">
        <f t="shared" si="0"/>
        <v>612.4590261459598</v>
      </c>
      <c r="E42">
        <f t="shared" si="1"/>
        <v>-0.10719907864688594</v>
      </c>
      <c r="F42">
        <f t="shared" si="2"/>
        <v>-0.017503061277659823</v>
      </c>
    </row>
    <row r="43" spans="1:6" ht="12.75">
      <c r="A43">
        <f t="shared" si="5"/>
        <v>15</v>
      </c>
      <c r="B43">
        <f t="shared" si="3"/>
        <v>150</v>
      </c>
      <c r="C43" s="7">
        <f t="shared" si="6"/>
        <v>603.7453931175387</v>
      </c>
      <c r="D43">
        <f t="shared" si="0"/>
        <v>603.513927223518</v>
      </c>
      <c r="E43">
        <f t="shared" si="1"/>
        <v>-0.2314658940207437</v>
      </c>
      <c r="F43">
        <f t="shared" si="2"/>
        <v>-0.0383530327271168</v>
      </c>
    </row>
    <row r="44" spans="1:6" ht="12.75">
      <c r="A44">
        <f t="shared" si="5"/>
        <v>15.5</v>
      </c>
      <c r="B44">
        <f t="shared" si="3"/>
        <v>155</v>
      </c>
      <c r="C44" s="7">
        <f t="shared" si="6"/>
        <v>594.507180750475</v>
      </c>
      <c r="D44">
        <f t="shared" si="0"/>
        <v>594.3579124229826</v>
      </c>
      <c r="E44">
        <f t="shared" si="1"/>
        <v>-0.14926832749233654</v>
      </c>
      <c r="F44">
        <f t="shared" si="2"/>
        <v>-0.025114215588352053</v>
      </c>
    </row>
    <row r="45" spans="1:6" ht="12.75">
      <c r="A45">
        <f t="shared" si="5"/>
        <v>16</v>
      </c>
      <c r="B45">
        <f t="shared" si="3"/>
        <v>160</v>
      </c>
      <c r="C45" s="7">
        <f t="shared" si="6"/>
        <v>584.873253957097</v>
      </c>
      <c r="D45">
        <f t="shared" si="0"/>
        <v>584.9537549267043</v>
      </c>
      <c r="E45">
        <f t="shared" si="1"/>
        <v>0.08050096960732844</v>
      </c>
      <c r="F45">
        <f t="shared" si="2"/>
        <v>0.013761937406045945</v>
      </c>
    </row>
    <row r="46" spans="1:6" ht="12.75">
      <c r="A46">
        <f t="shared" si="5"/>
        <v>16.5</v>
      </c>
      <c r="B46">
        <f t="shared" si="3"/>
        <v>165</v>
      </c>
      <c r="C46" s="7">
        <f t="shared" si="6"/>
        <v>574.8681463372833</v>
      </c>
      <c r="D46">
        <f t="shared" si="0"/>
        <v>575.2641036037917</v>
      </c>
      <c r="E46">
        <f t="shared" si="1"/>
        <v>0.3959572665083897</v>
      </c>
      <c r="F46">
        <f t="shared" si="2"/>
        <v>0.06883051871790385</v>
      </c>
    </row>
    <row r="47" spans="1:6" ht="12.75">
      <c r="A47">
        <f t="shared" si="5"/>
        <v>17</v>
      </c>
      <c r="B47">
        <f t="shared" si="3"/>
        <v>170</v>
      </c>
      <c r="C47" s="7">
        <f t="shared" si="6"/>
        <v>564.5189590997077</v>
      </c>
      <c r="D47">
        <f t="shared" si="0"/>
        <v>565.1812515100895</v>
      </c>
      <c r="E47">
        <f t="shared" si="1"/>
        <v>0.6622924103818377</v>
      </c>
      <c r="F47">
        <f t="shared" si="2"/>
        <v>0.11718230366139712</v>
      </c>
    </row>
    <row r="48" spans="1:6" ht="12.75">
      <c r="A48">
        <f t="shared" si="5"/>
        <v>17.5</v>
      </c>
      <c r="B48">
        <f t="shared" si="3"/>
        <v>175</v>
      </c>
      <c r="C48" s="7">
        <f t="shared" si="6"/>
        <v>553.8550238180842</v>
      </c>
      <c r="D48">
        <f t="shared" si="0"/>
        <v>554.673831622171</v>
      </c>
      <c r="E48">
        <f t="shared" si="1"/>
        <v>0.8188078040867595</v>
      </c>
      <c r="F48">
        <f t="shared" si="2"/>
        <v>0.14761969240411354</v>
      </c>
    </row>
    <row r="49" spans="1:6" ht="12.75">
      <c r="A49">
        <f t="shared" si="5"/>
        <v>18</v>
      </c>
      <c r="B49">
        <f t="shared" si="3"/>
        <v>180</v>
      </c>
      <c r="C49" s="7">
        <f t="shared" si="6"/>
        <v>542.907536212325</v>
      </c>
      <c r="D49">
        <f t="shared" si="0"/>
        <v>543.6279040379352</v>
      </c>
      <c r="E49">
        <f t="shared" si="1"/>
        <v>0.7203678256101966</v>
      </c>
      <c r="F49">
        <f t="shared" si="2"/>
        <v>0.13251119382568122</v>
      </c>
    </row>
    <row r="50" spans="1:6" ht="12.75">
      <c r="A50">
        <f t="shared" si="5"/>
        <v>18.5</v>
      </c>
      <c r="B50">
        <f t="shared" si="3"/>
        <v>185</v>
      </c>
      <c r="C50" s="7">
        <f t="shared" si="6"/>
        <v>531.9871307242611</v>
      </c>
      <c r="D50">
        <f t="shared" si="0"/>
        <v>531.9151839673473</v>
      </c>
      <c r="E50">
        <f t="shared" si="1"/>
        <v>-0.07194675691380326</v>
      </c>
      <c r="F50">
        <f t="shared" si="2"/>
        <v>-0.01352598291652074</v>
      </c>
    </row>
    <row r="51" spans="1:6" ht="12.75">
      <c r="A51">
        <f t="shared" si="5"/>
        <v>19</v>
      </c>
      <c r="B51">
        <f t="shared" si="3"/>
        <v>190</v>
      </c>
      <c r="C51" s="7">
        <f t="shared" si="6"/>
        <v>519.4738624738479</v>
      </c>
      <c r="D51">
        <f t="shared" si="0"/>
        <v>519.3578149292073</v>
      </c>
      <c r="E51">
        <f t="shared" si="1"/>
        <v>-0.11604754464065081</v>
      </c>
      <c r="F51">
        <f t="shared" si="2"/>
        <v>-0.02234443023765206</v>
      </c>
    </row>
    <row r="52" spans="1:6" ht="12.75">
      <c r="A52">
        <f t="shared" si="5"/>
        <v>19.5</v>
      </c>
      <c r="B52">
        <f t="shared" si="3"/>
        <v>195</v>
      </c>
      <c r="C52" s="7">
        <f t="shared" si="6"/>
        <v>505.9979078122087</v>
      </c>
      <c r="D52">
        <f t="shared" si="0"/>
        <v>505.6957430797303</v>
      </c>
      <c r="E52">
        <f t="shared" si="1"/>
        <v>-0.30216473247844533</v>
      </c>
      <c r="F52">
        <f t="shared" si="2"/>
        <v>-0.059752279233801</v>
      </c>
    </row>
    <row r="53" spans="1:6" ht="12.75">
      <c r="A53">
        <f t="shared" si="5"/>
        <v>20</v>
      </c>
      <c r="B53">
        <f t="shared" si="3"/>
        <v>200</v>
      </c>
      <c r="C53" s="7">
        <f t="shared" si="6"/>
        <v>491.6042887252052</v>
      </c>
      <c r="D53">
        <f t="shared" si="0"/>
        <v>490.52138825199347</v>
      </c>
      <c r="E53">
        <f t="shared" si="1"/>
        <v>-1.0829004732117369</v>
      </c>
      <c r="F53">
        <f t="shared" si="2"/>
        <v>-0.22076518968331366</v>
      </c>
    </row>
    <row r="54" spans="1:6" ht="12.75">
      <c r="A54">
        <f t="shared" si="5"/>
        <v>20.5</v>
      </c>
      <c r="B54">
        <f t="shared" si="3"/>
        <v>205</v>
      </c>
      <c r="C54" s="7">
        <f t="shared" si="6"/>
        <v>474.9808299329811</v>
      </c>
      <c r="D54">
        <f t="shared" si="0"/>
        <v>473.13054668289</v>
      </c>
      <c r="E54">
        <f t="shared" si="1"/>
        <v>-1.8502832500911381</v>
      </c>
      <c r="F54">
        <f t="shared" si="2"/>
        <v>-0.39107245623083137</v>
      </c>
    </row>
    <row r="55" spans="1:6" ht="12.75">
      <c r="A55">
        <f t="shared" si="5"/>
        <v>21</v>
      </c>
      <c r="B55">
        <f t="shared" si="3"/>
        <v>210</v>
      </c>
      <c r="C55" s="7">
        <f t="shared" si="6"/>
        <v>454.67671768786545</v>
      </c>
      <c r="D55">
        <f t="shared" si="0"/>
        <v>452.1081593596118</v>
      </c>
      <c r="E55">
        <f t="shared" si="1"/>
        <v>-2.56855832825363</v>
      </c>
      <c r="F55">
        <f t="shared" si="2"/>
        <v>-0.568129168889998</v>
      </c>
    </row>
    <row r="56" spans="1:6" ht="12.75">
      <c r="A56">
        <f t="shared" si="5"/>
        <v>21.5</v>
      </c>
      <c r="B56">
        <f t="shared" si="3"/>
        <v>215</v>
      </c>
      <c r="C56" s="7">
        <f t="shared" si="6"/>
        <v>429.06393885511216</v>
      </c>
      <c r="D56">
        <f t="shared" si="0"/>
        <v>423.70007875489745</v>
      </c>
      <c r="E56">
        <f t="shared" si="1"/>
        <v>-5.363860100214708</v>
      </c>
      <c r="F56">
        <f t="shared" si="2"/>
        <v>-1.2659568334226345</v>
      </c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F6" sqref="F6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Bill</cp:lastModifiedBy>
  <dcterms:created xsi:type="dcterms:W3CDTF">1998-02-05T02:48:32Z</dcterms:created>
  <dcterms:modified xsi:type="dcterms:W3CDTF">2013-04-29T15:30:35Z</dcterms:modified>
  <cp:category/>
  <cp:version/>
  <cp:contentType/>
  <cp:contentStatus/>
</cp:coreProperties>
</file>